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630" windowWidth="11340" windowHeight="5520" tabRatio="603" activeTab="0"/>
  </bookViews>
  <sheets>
    <sheet name="vc lab." sheetId="1" r:id="rId1"/>
  </sheets>
  <definedNames>
    <definedName name="_xlnm.Print_Area" localSheetId="0">'vc lab.'!$A$1:$I$47</definedName>
  </definedNames>
  <calcPr fullCalcOnLoad="1"/>
</workbook>
</file>

<file path=xl/sharedStrings.xml><?xml version="1.0" encoding="utf-8"?>
<sst xmlns="http://schemas.openxmlformats.org/spreadsheetml/2006/main" count="80" uniqueCount="79">
  <si>
    <t>Nr. Crt.</t>
  </si>
  <si>
    <t>Denumire laborator</t>
  </si>
  <si>
    <t>Laborator Clinic dr. Berceanu SRL</t>
  </si>
  <si>
    <t>Laborator de analize medicale dr.Orbulescu</t>
  </si>
  <si>
    <t>Total General</t>
  </si>
  <si>
    <t xml:space="preserve">SCM Alfa Diagnostic </t>
  </si>
  <si>
    <t>SCM Centrul de Diagnostic si MF dr. Bacean</t>
  </si>
  <si>
    <t>SC Bioclinica SA</t>
  </si>
  <si>
    <t>SC Biodim SRL</t>
  </si>
  <si>
    <t>SC Bioexplomed SRL</t>
  </si>
  <si>
    <t>SC Centrul de diagnostic medical SRL</t>
  </si>
  <si>
    <t>SC Labordiagnostica  SRL</t>
  </si>
  <si>
    <t>SC Mc Medical  SRL</t>
  </si>
  <si>
    <t>SC Med Life SA</t>
  </si>
  <si>
    <t>Laborator Clinic dr. Berceanu Grupate</t>
  </si>
  <si>
    <t xml:space="preserve">SC Synevo Romania SRL </t>
  </si>
  <si>
    <t>Punctaj crit. 1</t>
  </si>
  <si>
    <t>SC Biohem SRL</t>
  </si>
  <si>
    <t>SC Hiperdia SA</t>
  </si>
  <si>
    <t>SC Smart Lab Diagnostics  SRL</t>
  </si>
  <si>
    <t>SC Excellab SRL</t>
  </si>
  <si>
    <t>SC Laborator de analize medicale dr. Negru</t>
  </si>
  <si>
    <t>Spitalul Clinic de urgenta pentru copii Louis Turcanu Timisoara</t>
  </si>
  <si>
    <t>Punctaj crit. 2 subcrit. RENAR</t>
  </si>
  <si>
    <t>Suma crit. 2 subcrit. RENAR</t>
  </si>
  <si>
    <t>Punctaj crit. 2 subcrit. CONTROL EXTERN</t>
  </si>
  <si>
    <t>Suma crit. 2 subcrit. CONTROL EXTERN</t>
  </si>
  <si>
    <t>SC Centrul medical dr. Cev SRL</t>
  </si>
  <si>
    <t>SC Clinica Sante SRL</t>
  </si>
  <si>
    <t>TOTAL PUNCTAJ CRITERIU EVALUARE</t>
  </si>
  <si>
    <t>VALOAREA UNUI PUNCT CRITERIU EVALUARE</t>
  </si>
  <si>
    <t>TOTAL SUMA CRITERIUL CALITATE</t>
  </si>
  <si>
    <t>Suma 50 % RENAR</t>
  </si>
  <si>
    <t>Val. 1 pct. SUBCRITERIUL RENAR</t>
  </si>
  <si>
    <t>Suma 50 % CONTROL EXTERN</t>
  </si>
  <si>
    <t>Val. 1 pct. SUBCRITERIUL CONTROL EXTERN</t>
  </si>
  <si>
    <t>Suma Crit. 1 EVALUARE</t>
  </si>
  <si>
    <t>CRITERIUL 1 EVALUARE 50%</t>
  </si>
  <si>
    <t>PUNCTAJ CRITERIUL 2 CALITATE 50%</t>
  </si>
  <si>
    <t>TOTAL SUMA/CRITERIU EVALUARE</t>
  </si>
  <si>
    <t>PUNCTAJ SUBCRITERIU  RENAR 50%</t>
  </si>
  <si>
    <t>PUNCTAJ SUBCRITERIU CONTROL EXTERN 50 %</t>
  </si>
  <si>
    <t>SC Centrul Medical Unirea SRL - PUNCT DE LUCRU CALEA SAGULUI</t>
  </si>
  <si>
    <t xml:space="preserve">SC Centrul Medical Unirea SRL - PUNCT DE LUCRU STR. ARISTIDE DEMETRIADE </t>
  </si>
  <si>
    <t>Spitalul Clinic Judetean de Urgenta Pius Brinzeu Timisoara</t>
  </si>
  <si>
    <t>Spitalul Clinic Municipal Timisoara</t>
  </si>
  <si>
    <t>Spitalul Dr.Karl Diel Jimbolia</t>
  </si>
  <si>
    <t>01</t>
  </si>
  <si>
    <t>06</t>
  </si>
  <si>
    <t>13</t>
  </si>
  <si>
    <t>02</t>
  </si>
  <si>
    <t>07</t>
  </si>
  <si>
    <t>25</t>
  </si>
  <si>
    <t>05</t>
  </si>
  <si>
    <t>11</t>
  </si>
  <si>
    <t>22</t>
  </si>
  <si>
    <t>16</t>
  </si>
  <si>
    <t>27</t>
  </si>
  <si>
    <t>26</t>
  </si>
  <si>
    <t>SC Materna Care SRL</t>
  </si>
  <si>
    <t>17</t>
  </si>
  <si>
    <t>SC Medicis SRL</t>
  </si>
  <si>
    <t>03</t>
  </si>
  <si>
    <t>04</t>
  </si>
  <si>
    <t>08</t>
  </si>
  <si>
    <t>09</t>
  </si>
  <si>
    <t>10</t>
  </si>
  <si>
    <t>12</t>
  </si>
  <si>
    <t>14</t>
  </si>
  <si>
    <t>15</t>
  </si>
  <si>
    <t>18</t>
  </si>
  <si>
    <t>19</t>
  </si>
  <si>
    <t>20</t>
  </si>
  <si>
    <t>21</t>
  </si>
  <si>
    <t>23</t>
  </si>
  <si>
    <t>24</t>
  </si>
  <si>
    <t>TOTAL VALORI DE CONTRACT IANUARIE 2020</t>
  </si>
  <si>
    <t>CENTRALIZATOR SERVICII PARACLINICE- PUNCTE, VALOAREA PUNCTULUI, VALORI CONTRACT</t>
  </si>
  <si>
    <t>LABORATOR DE ANALIZE MEDICALE</t>
  </si>
</sst>
</file>

<file path=xl/styles.xml><?xml version="1.0" encoding="utf-8"?>
<styleSheet xmlns="http://schemas.openxmlformats.org/spreadsheetml/2006/main">
  <numFmts count="2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&quot;Da&quot;;&quot;Da&quot;;&quot;Nu&quot;"/>
    <numFmt numFmtId="178" formatCode="&quot;Adevărat&quot;;&quot;Adevărat&quot;;&quot;Fals&quot;"/>
    <numFmt numFmtId="179" formatCode="&quot;Activat&quot;;&quot;Activat&quot;;&quot;Dezactivat&quot;"/>
    <numFmt numFmtId="180" formatCode="0.00;[Red]0.00"/>
    <numFmt numFmtId="181" formatCode="#,##0.000000"/>
  </numFmts>
  <fonts count="43">
    <font>
      <sz val="10"/>
      <name val="Arial"/>
      <family val="0"/>
    </font>
    <font>
      <sz val="14"/>
      <name val="Times New Roman"/>
      <family val="1"/>
    </font>
    <font>
      <b/>
      <i/>
      <sz val="14"/>
      <name val="Times New Roman"/>
      <family val="1"/>
    </font>
    <font>
      <b/>
      <sz val="14"/>
      <name val="Times New Roman"/>
      <family val="1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12"/>
      <name val="Times New Roman"/>
      <family val="1"/>
    </font>
    <font>
      <sz val="16"/>
      <name val="Times New Roman"/>
      <family val="1"/>
    </font>
    <font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4" fontId="2" fillId="0" borderId="10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4" fontId="1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2" fillId="0" borderId="10" xfId="0" applyFont="1" applyFill="1" applyBorder="1" applyAlignment="1">
      <alignment vertical="center" wrapText="1"/>
    </xf>
    <xf numFmtId="4" fontId="1" fillId="0" borderId="0" xfId="0" applyNumberFormat="1" applyFont="1" applyFill="1" applyBorder="1" applyAlignment="1">
      <alignment horizontal="left" vertical="center" wrapText="1"/>
    </xf>
    <xf numFmtId="0" fontId="1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4" fontId="0" fillId="0" borderId="0" xfId="0" applyNumberFormat="1" applyFont="1" applyFill="1" applyAlignment="1">
      <alignment/>
    </xf>
    <xf numFmtId="4" fontId="2" fillId="0" borderId="0" xfId="0" applyNumberFormat="1" applyFont="1" applyFill="1" applyBorder="1" applyAlignment="1">
      <alignment/>
    </xf>
    <xf numFmtId="4" fontId="2" fillId="0" borderId="10" xfId="0" applyNumberFormat="1" applyFont="1" applyBorder="1" applyAlignment="1">
      <alignment horizontal="left" vertical="center" wrapText="1"/>
    </xf>
    <xf numFmtId="4" fontId="2" fillId="0" borderId="10" xfId="0" applyNumberFormat="1" applyFont="1" applyFill="1" applyBorder="1" applyAlignment="1">
      <alignment horizontal="left" vertical="center" wrapText="1"/>
    </xf>
    <xf numFmtId="4" fontId="6" fillId="0" borderId="11" xfId="0" applyNumberFormat="1" applyFont="1" applyFill="1" applyBorder="1" applyAlignment="1">
      <alignment horizontal="left" vertical="center" wrapText="1"/>
    </xf>
    <xf numFmtId="4" fontId="6" fillId="0" borderId="10" xfId="0" applyNumberFormat="1" applyFont="1" applyBorder="1" applyAlignment="1">
      <alignment horizontal="left" vertical="center" wrapText="1"/>
    </xf>
    <xf numFmtId="4" fontId="6" fillId="0" borderId="12" xfId="0" applyNumberFormat="1" applyFont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/>
    </xf>
    <xf numFmtId="49" fontId="1" fillId="0" borderId="10" xfId="0" applyNumberFormat="1" applyFont="1" applyBorder="1" applyAlignment="1">
      <alignment horizontal="right"/>
    </xf>
    <xf numFmtId="49" fontId="1" fillId="0" borderId="10" xfId="0" applyNumberFormat="1" applyFont="1" applyFill="1" applyBorder="1" applyAlignment="1">
      <alignment horizontal="right"/>
    </xf>
    <xf numFmtId="1" fontId="2" fillId="0" borderId="0" xfId="0" applyNumberFormat="1" applyFont="1" applyFill="1" applyAlignment="1">
      <alignment horizontal="center"/>
    </xf>
    <xf numFmtId="4" fontId="6" fillId="0" borderId="10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Fill="1" applyAlignment="1">
      <alignment/>
    </xf>
    <xf numFmtId="4" fontId="8" fillId="0" borderId="10" xfId="0" applyNumberFormat="1" applyFont="1" applyFill="1" applyBorder="1" applyAlignment="1">
      <alignment horizontal="right"/>
    </xf>
    <xf numFmtId="4" fontId="8" fillId="0" borderId="10" xfId="0" applyNumberFormat="1" applyFont="1" applyBorder="1" applyAlignment="1">
      <alignment/>
    </xf>
    <xf numFmtId="4" fontId="8" fillId="0" borderId="10" xfId="0" applyNumberFormat="1" applyFont="1" applyFill="1" applyBorder="1" applyAlignment="1">
      <alignment/>
    </xf>
    <xf numFmtId="4" fontId="8" fillId="33" borderId="10" xfId="0" applyNumberFormat="1" applyFont="1" applyFill="1" applyBorder="1" applyAlignment="1">
      <alignment horizontal="right"/>
    </xf>
    <xf numFmtId="4" fontId="7" fillId="34" borderId="10" xfId="0" applyNumberFormat="1" applyFont="1" applyFill="1" applyBorder="1" applyAlignment="1">
      <alignment horizontal="left" wrapText="1"/>
    </xf>
    <xf numFmtId="4" fontId="7" fillId="0" borderId="10" xfId="0" applyNumberFormat="1" applyFont="1" applyFill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4" fontId="7" fillId="0" borderId="10" xfId="0" applyNumberFormat="1" applyFont="1" applyFill="1" applyBorder="1" applyAlignment="1">
      <alignment horizontal="left" vertical="center" wrapText="1"/>
    </xf>
    <xf numFmtId="9" fontId="2" fillId="0" borderId="13" xfId="0" applyNumberFormat="1" applyFont="1" applyFill="1" applyBorder="1" applyAlignment="1">
      <alignment horizontal="center" wrapText="1"/>
    </xf>
    <xf numFmtId="9" fontId="2" fillId="0" borderId="14" xfId="0" applyNumberFormat="1" applyFont="1" applyFill="1" applyBorder="1" applyAlignment="1">
      <alignment horizontal="center" wrapText="1"/>
    </xf>
    <xf numFmtId="9" fontId="2" fillId="0" borderId="13" xfId="0" applyNumberFormat="1" applyFont="1" applyFill="1" applyBorder="1" applyAlignment="1">
      <alignment horizontal="center"/>
    </xf>
    <xf numFmtId="9" fontId="2" fillId="0" borderId="15" xfId="0" applyNumberFormat="1" applyFont="1" applyFill="1" applyBorder="1" applyAlignment="1">
      <alignment horizontal="center"/>
    </xf>
    <xf numFmtId="9" fontId="2" fillId="0" borderId="14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4"/>
  <sheetViews>
    <sheetView tabSelected="1" zoomScaleSheetLayoutView="50" zoomScalePageLayoutView="0" workbookViewId="0" topLeftCell="A34">
      <selection activeCell="B4" sqref="B4"/>
    </sheetView>
  </sheetViews>
  <sheetFormatPr defaultColWidth="9.140625" defaultRowHeight="12.75"/>
  <cols>
    <col min="1" max="1" width="6.8515625" style="14" customWidth="1"/>
    <col min="2" max="2" width="50.7109375" style="15" customWidth="1"/>
    <col min="3" max="3" width="18.140625" style="14" customWidth="1"/>
    <col min="4" max="4" width="18.7109375" style="16" customWidth="1"/>
    <col min="5" max="5" width="18.8515625" style="16" customWidth="1"/>
    <col min="6" max="6" width="19.57421875" style="16" customWidth="1"/>
    <col min="7" max="7" width="18.00390625" style="16" customWidth="1"/>
    <col min="8" max="8" width="21.421875" style="16" customWidth="1"/>
    <col min="9" max="9" width="18.57421875" style="14" customWidth="1"/>
    <col min="10" max="10" width="17.140625" style="14" customWidth="1"/>
    <col min="11" max="16384" width="9.140625" style="14" customWidth="1"/>
  </cols>
  <sheetData>
    <row r="1" ht="16.5" customHeight="1">
      <c r="C1" s="16"/>
    </row>
    <row r="2" spans="1:8" ht="18.75">
      <c r="A2" s="10"/>
      <c r="B2" s="2" t="s">
        <v>77</v>
      </c>
      <c r="E2" s="2"/>
      <c r="F2" s="2"/>
      <c r="G2" s="2"/>
      <c r="H2" s="2"/>
    </row>
    <row r="3" spans="1:8" ht="18.75">
      <c r="A3" s="10"/>
      <c r="B3" s="2" t="s">
        <v>78</v>
      </c>
      <c r="E3" s="2"/>
      <c r="F3" s="2"/>
      <c r="G3" s="2"/>
      <c r="H3" s="2"/>
    </row>
    <row r="4" spans="3:8" ht="21.75" customHeight="1">
      <c r="C4" s="3"/>
      <c r="D4" s="14"/>
      <c r="F4" s="2"/>
      <c r="G4" s="2"/>
      <c r="H4" s="2"/>
    </row>
    <row r="5" spans="3:9" ht="37.5" customHeight="1">
      <c r="C5" s="37" t="s">
        <v>37</v>
      </c>
      <c r="D5" s="38"/>
      <c r="E5" s="39" t="s">
        <v>38</v>
      </c>
      <c r="F5" s="40"/>
      <c r="G5" s="40"/>
      <c r="H5" s="41"/>
      <c r="I5" s="26"/>
    </row>
    <row r="6" spans="1:9" ht="117.75" customHeight="1">
      <c r="A6" s="4" t="s">
        <v>0</v>
      </c>
      <c r="B6" s="11" t="s">
        <v>1</v>
      </c>
      <c r="C6" s="5" t="s">
        <v>16</v>
      </c>
      <c r="D6" s="1" t="s">
        <v>36</v>
      </c>
      <c r="E6" s="5" t="s">
        <v>23</v>
      </c>
      <c r="F6" s="1" t="s">
        <v>24</v>
      </c>
      <c r="G6" s="5" t="s">
        <v>25</v>
      </c>
      <c r="H6" s="1" t="s">
        <v>26</v>
      </c>
      <c r="I6" s="27" t="s">
        <v>76</v>
      </c>
    </row>
    <row r="7" spans="1:10" ht="46.5" customHeight="1">
      <c r="A7" s="24" t="s">
        <v>47</v>
      </c>
      <c r="B7" s="33" t="s">
        <v>9</v>
      </c>
      <c r="C7" s="29">
        <v>649.97</v>
      </c>
      <c r="D7" s="30">
        <f aca="true" t="shared" si="0" ref="D7:D34">C7*$C$38</f>
        <v>17051.48064974409</v>
      </c>
      <c r="E7" s="31">
        <v>96</v>
      </c>
      <c r="F7" s="29">
        <f aca="true" t="shared" si="1" ref="F7:F34">E7*$F$39</f>
        <v>9935.679733110925</v>
      </c>
      <c r="G7" s="31">
        <v>372</v>
      </c>
      <c r="H7" s="30">
        <f aca="true" t="shared" si="2" ref="H7:H34">G7*$F$42</f>
        <v>7135.2068627956105</v>
      </c>
      <c r="I7" s="31">
        <v>34122.37</v>
      </c>
      <c r="J7" s="16"/>
    </row>
    <row r="8" spans="1:10" ht="46.5" customHeight="1">
      <c r="A8" s="24" t="s">
        <v>50</v>
      </c>
      <c r="B8" s="33" t="s">
        <v>42</v>
      </c>
      <c r="C8" s="32">
        <v>1697.2</v>
      </c>
      <c r="D8" s="30">
        <f t="shared" si="0"/>
        <v>44524.782618806516</v>
      </c>
      <c r="E8" s="31">
        <v>133</v>
      </c>
      <c r="F8" s="29">
        <f t="shared" si="1"/>
        <v>13765.056296914094</v>
      </c>
      <c r="G8" s="31">
        <v>775</v>
      </c>
      <c r="H8" s="30">
        <f t="shared" si="2"/>
        <v>14865.014297490854</v>
      </c>
      <c r="I8" s="31">
        <v>73154.85</v>
      </c>
      <c r="J8" s="16"/>
    </row>
    <row r="9" spans="1:10" ht="46.5" customHeight="1">
      <c r="A9" s="25" t="s">
        <v>50</v>
      </c>
      <c r="B9" s="34" t="s">
        <v>43</v>
      </c>
      <c r="C9" s="29">
        <v>775.4</v>
      </c>
      <c r="D9" s="31">
        <f t="shared" si="0"/>
        <v>20342.04362633901</v>
      </c>
      <c r="E9" s="31">
        <f>126+2</f>
        <v>128</v>
      </c>
      <c r="F9" s="29">
        <f t="shared" si="1"/>
        <v>13247.572977481233</v>
      </c>
      <c r="G9" s="31">
        <v>751</v>
      </c>
      <c r="H9" s="31">
        <f t="shared" si="2"/>
        <v>14404.67837085888</v>
      </c>
      <c r="I9" s="31">
        <v>47994.29</v>
      </c>
      <c r="J9" s="16"/>
    </row>
    <row r="10" spans="1:10" ht="46.5" customHeight="1">
      <c r="A10" s="24" t="s">
        <v>62</v>
      </c>
      <c r="B10" s="33" t="s">
        <v>12</v>
      </c>
      <c r="C10" s="32">
        <v>1345.57</v>
      </c>
      <c r="D10" s="30">
        <f t="shared" si="0"/>
        <v>35300.03049044749</v>
      </c>
      <c r="E10" s="31">
        <v>117</v>
      </c>
      <c r="F10" s="29">
        <f t="shared" si="1"/>
        <v>12109.10967472894</v>
      </c>
      <c r="G10" s="31">
        <v>676</v>
      </c>
      <c r="H10" s="30">
        <f t="shared" si="2"/>
        <v>12966.128600133958</v>
      </c>
      <c r="I10" s="31">
        <v>60375.27</v>
      </c>
      <c r="J10" s="16"/>
    </row>
    <row r="11" spans="1:10" ht="46.5" customHeight="1">
      <c r="A11" s="24" t="s">
        <v>63</v>
      </c>
      <c r="B11" s="33" t="s">
        <v>17</v>
      </c>
      <c r="C11" s="32">
        <v>518.49</v>
      </c>
      <c r="D11" s="30">
        <f t="shared" si="0"/>
        <v>13602.200412458751</v>
      </c>
      <c r="E11" s="31">
        <v>128</v>
      </c>
      <c r="F11" s="29">
        <f t="shared" si="1"/>
        <v>13247.572977481233</v>
      </c>
      <c r="G11" s="31">
        <v>524</v>
      </c>
      <c r="H11" s="30">
        <f t="shared" si="2"/>
        <v>10050.667731464784</v>
      </c>
      <c r="I11" s="31">
        <v>36900.44</v>
      </c>
      <c r="J11" s="16"/>
    </row>
    <row r="12" spans="1:10" ht="46.5" customHeight="1">
      <c r="A12" s="24" t="s">
        <v>53</v>
      </c>
      <c r="B12" s="33" t="s">
        <v>18</v>
      </c>
      <c r="C12" s="32">
        <v>617.37</v>
      </c>
      <c r="D12" s="30">
        <f t="shared" si="0"/>
        <v>16196.243840073403</v>
      </c>
      <c r="E12" s="31">
        <v>122</v>
      </c>
      <c r="F12" s="29">
        <f t="shared" si="1"/>
        <v>12626.592994161801</v>
      </c>
      <c r="G12" s="31">
        <v>1272</v>
      </c>
      <c r="H12" s="30">
        <f t="shared" si="2"/>
        <v>24397.804111494668</v>
      </c>
      <c r="I12" s="31">
        <v>53220.64</v>
      </c>
      <c r="J12" s="16"/>
    </row>
    <row r="13" spans="1:10" ht="46.5" customHeight="1">
      <c r="A13" s="24" t="s">
        <v>48</v>
      </c>
      <c r="B13" s="33" t="s">
        <v>28</v>
      </c>
      <c r="C13" s="32">
        <v>698</v>
      </c>
      <c r="D13" s="30">
        <f t="shared" si="0"/>
        <v>18311.512059820263</v>
      </c>
      <c r="E13" s="31">
        <v>146</v>
      </c>
      <c r="F13" s="29">
        <f t="shared" si="1"/>
        <v>15110.512927439531</v>
      </c>
      <c r="G13" s="31">
        <v>912</v>
      </c>
      <c r="H13" s="30">
        <f t="shared" si="2"/>
        <v>17492.765212015045</v>
      </c>
      <c r="I13" s="31">
        <v>50914.79</v>
      </c>
      <c r="J13" s="16"/>
    </row>
    <row r="14" spans="1:10" ht="46.5" customHeight="1">
      <c r="A14" s="24" t="s">
        <v>51</v>
      </c>
      <c r="B14" s="33" t="s">
        <v>13</v>
      </c>
      <c r="C14" s="32">
        <v>1411.33</v>
      </c>
      <c r="D14" s="30">
        <f t="shared" si="0"/>
        <v>37025.19529424947</v>
      </c>
      <c r="E14" s="31">
        <v>155</v>
      </c>
      <c r="F14" s="29">
        <f t="shared" si="1"/>
        <v>16041.982902418682</v>
      </c>
      <c r="G14" s="31">
        <v>944</v>
      </c>
      <c r="H14" s="30">
        <f t="shared" si="2"/>
        <v>18106.546447524343</v>
      </c>
      <c r="I14" s="31">
        <v>71173.72</v>
      </c>
      <c r="J14" s="16"/>
    </row>
    <row r="15" spans="1:10" ht="46.5" customHeight="1">
      <c r="A15" s="24" t="s">
        <v>64</v>
      </c>
      <c r="B15" s="33" t="s">
        <v>6</v>
      </c>
      <c r="C15" s="32">
        <f>751.76-18.86-14.29</f>
        <v>718.61</v>
      </c>
      <c r="D15" s="30">
        <f t="shared" si="0"/>
        <v>18852.200116486303</v>
      </c>
      <c r="E15" s="31">
        <v>125</v>
      </c>
      <c r="F15" s="29">
        <f t="shared" si="1"/>
        <v>12937.082985821517</v>
      </c>
      <c r="G15" s="31">
        <v>654</v>
      </c>
      <c r="H15" s="30">
        <f t="shared" si="2"/>
        <v>12544.154000721315</v>
      </c>
      <c r="I15" s="31">
        <v>44333.44</v>
      </c>
      <c r="J15" s="16"/>
    </row>
    <row r="16" spans="1:10" ht="46.5" customHeight="1">
      <c r="A16" s="24" t="s">
        <v>65</v>
      </c>
      <c r="B16" s="33" t="s">
        <v>10</v>
      </c>
      <c r="C16" s="32">
        <v>1015.38</v>
      </c>
      <c r="D16" s="30">
        <f t="shared" si="0"/>
        <v>26637.740852865754</v>
      </c>
      <c r="E16" s="31">
        <v>143</v>
      </c>
      <c r="F16" s="29">
        <f t="shared" si="1"/>
        <v>14800.022935779816</v>
      </c>
      <c r="G16" s="31">
        <v>636</v>
      </c>
      <c r="H16" s="30">
        <f t="shared" si="2"/>
        <v>12198.902055747334</v>
      </c>
      <c r="I16" s="31">
        <v>53636.67</v>
      </c>
      <c r="J16" s="16"/>
    </row>
    <row r="17" spans="1:10" ht="46.5" customHeight="1">
      <c r="A17" s="24" t="s">
        <v>66</v>
      </c>
      <c r="B17" s="33" t="s">
        <v>7</v>
      </c>
      <c r="C17" s="32">
        <v>2556.77</v>
      </c>
      <c r="D17" s="30">
        <f t="shared" si="0"/>
        <v>67074.96373808976</v>
      </c>
      <c r="E17" s="31">
        <v>161</v>
      </c>
      <c r="F17" s="29">
        <f t="shared" si="1"/>
        <v>16662.962885738114</v>
      </c>
      <c r="G17" s="31">
        <v>1083</v>
      </c>
      <c r="H17" s="30">
        <f t="shared" si="2"/>
        <v>20772.658689267864</v>
      </c>
      <c r="I17" s="31">
        <v>104510.59</v>
      </c>
      <c r="J17" s="16"/>
    </row>
    <row r="18" spans="1:10" ht="46.5" customHeight="1">
      <c r="A18" s="24" t="s">
        <v>54</v>
      </c>
      <c r="B18" s="33" t="s">
        <v>3</v>
      </c>
      <c r="C18" s="32">
        <v>710.4</v>
      </c>
      <c r="D18" s="30">
        <f t="shared" si="0"/>
        <v>18636.816858590708</v>
      </c>
      <c r="E18" s="31">
        <v>133</v>
      </c>
      <c r="F18" s="29">
        <f t="shared" si="1"/>
        <v>13765.056296914094</v>
      </c>
      <c r="G18" s="31">
        <v>697</v>
      </c>
      <c r="H18" s="30">
        <f t="shared" si="2"/>
        <v>13368.922535936936</v>
      </c>
      <c r="I18" s="31">
        <v>45770.8</v>
      </c>
      <c r="J18" s="16"/>
    </row>
    <row r="19" spans="1:10" ht="46.5" customHeight="1">
      <c r="A19" s="24" t="s">
        <v>67</v>
      </c>
      <c r="B19" s="33" t="s">
        <v>61</v>
      </c>
      <c r="C19" s="32">
        <v>514.92</v>
      </c>
      <c r="D19" s="30">
        <f t="shared" si="0"/>
        <v>13508.544111522418</v>
      </c>
      <c r="E19" s="31">
        <v>94</v>
      </c>
      <c r="F19" s="29">
        <f t="shared" si="1"/>
        <v>9728.686405337781</v>
      </c>
      <c r="G19" s="31">
        <v>422</v>
      </c>
      <c r="H19" s="30">
        <f t="shared" si="2"/>
        <v>8094.240043278891</v>
      </c>
      <c r="I19" s="31">
        <v>31331.47</v>
      </c>
      <c r="J19" s="16"/>
    </row>
    <row r="20" spans="1:10" ht="46.5" customHeight="1">
      <c r="A20" s="24" t="s">
        <v>49</v>
      </c>
      <c r="B20" s="35" t="s">
        <v>5</v>
      </c>
      <c r="C20" s="32">
        <v>492.2</v>
      </c>
      <c r="D20" s="30">
        <f t="shared" si="0"/>
        <v>12912.501770549474</v>
      </c>
      <c r="E20" s="31">
        <v>65</v>
      </c>
      <c r="F20" s="29">
        <f t="shared" si="1"/>
        <v>6727.283152627188</v>
      </c>
      <c r="G20" s="31">
        <v>332</v>
      </c>
      <c r="H20" s="30">
        <f t="shared" si="2"/>
        <v>6367.980318408985</v>
      </c>
      <c r="I20" s="31">
        <v>26007.77</v>
      </c>
      <c r="J20" s="16"/>
    </row>
    <row r="21" spans="1:10" ht="46.5" customHeight="1">
      <c r="A21" s="24" t="s">
        <v>68</v>
      </c>
      <c r="B21" s="33" t="s">
        <v>14</v>
      </c>
      <c r="C21" s="32">
        <v>1289.85</v>
      </c>
      <c r="D21" s="30">
        <f t="shared" si="0"/>
        <v>33838.25763661771</v>
      </c>
      <c r="E21" s="31">
        <v>160</v>
      </c>
      <c r="F21" s="29">
        <f t="shared" si="1"/>
        <v>16559.46622185154</v>
      </c>
      <c r="G21" s="31">
        <v>655</v>
      </c>
      <c r="H21" s="30">
        <f t="shared" si="2"/>
        <v>12563.33466433098</v>
      </c>
      <c r="I21" s="31">
        <v>62961.06</v>
      </c>
      <c r="J21" s="16"/>
    </row>
    <row r="22" spans="1:10" ht="46.5" customHeight="1">
      <c r="A22" s="24" t="s">
        <v>69</v>
      </c>
      <c r="B22" s="33" t="s">
        <v>21</v>
      </c>
      <c r="C22" s="32">
        <f>820.89-5</f>
        <v>815.89</v>
      </c>
      <c r="D22" s="30">
        <f t="shared" si="0"/>
        <v>21404.26873135638</v>
      </c>
      <c r="E22" s="31">
        <v>159</v>
      </c>
      <c r="F22" s="29">
        <f t="shared" si="1"/>
        <v>16455.96955796497</v>
      </c>
      <c r="G22" s="31">
        <v>957</v>
      </c>
      <c r="H22" s="30">
        <f t="shared" si="2"/>
        <v>18355.895074449996</v>
      </c>
      <c r="I22" s="31">
        <v>56216.13</v>
      </c>
      <c r="J22" s="16"/>
    </row>
    <row r="23" spans="1:10" ht="46.5" customHeight="1">
      <c r="A23" s="24" t="s">
        <v>56</v>
      </c>
      <c r="B23" s="33" t="s">
        <v>11</v>
      </c>
      <c r="C23" s="32">
        <v>985.35</v>
      </c>
      <c r="D23" s="30">
        <f t="shared" si="0"/>
        <v>25849.92608616604</v>
      </c>
      <c r="E23" s="31">
        <v>152</v>
      </c>
      <c r="F23" s="29">
        <f t="shared" si="1"/>
        <v>15731.492910758965</v>
      </c>
      <c r="G23" s="31">
        <v>961</v>
      </c>
      <c r="H23" s="30">
        <f t="shared" si="2"/>
        <v>18432.61772888866</v>
      </c>
      <c r="I23" s="31">
        <v>60014.04</v>
      </c>
      <c r="J23" s="16"/>
    </row>
    <row r="24" spans="1:10" ht="46.5" customHeight="1">
      <c r="A24" s="24" t="s">
        <v>60</v>
      </c>
      <c r="B24" s="33" t="s">
        <v>19</v>
      </c>
      <c r="C24" s="32">
        <v>518.5</v>
      </c>
      <c r="D24" s="30">
        <f t="shared" si="0"/>
        <v>13602.462755038403</v>
      </c>
      <c r="E24" s="31">
        <v>152</v>
      </c>
      <c r="F24" s="29">
        <f t="shared" si="1"/>
        <v>15731.492910758965</v>
      </c>
      <c r="G24" s="31">
        <v>957</v>
      </c>
      <c r="H24" s="30">
        <f t="shared" si="2"/>
        <v>18355.895074449996</v>
      </c>
      <c r="I24" s="31">
        <v>47689.85</v>
      </c>
      <c r="J24" s="16"/>
    </row>
    <row r="25" spans="1:10" ht="46.5" customHeight="1">
      <c r="A25" s="24" t="s">
        <v>70</v>
      </c>
      <c r="B25" s="33" t="s">
        <v>15</v>
      </c>
      <c r="C25" s="32">
        <v>846.8</v>
      </c>
      <c r="D25" s="30">
        <f t="shared" si="0"/>
        <v>22215.169645065613</v>
      </c>
      <c r="E25" s="31">
        <v>141</v>
      </c>
      <c r="F25" s="29">
        <f t="shared" si="1"/>
        <v>14593.029608006671</v>
      </c>
      <c r="G25" s="31">
        <v>698</v>
      </c>
      <c r="H25" s="30">
        <f t="shared" si="2"/>
        <v>13388.103199546602</v>
      </c>
      <c r="I25" s="31">
        <v>50196.3</v>
      </c>
      <c r="J25" s="16"/>
    </row>
    <row r="26" spans="1:10" ht="46.5" customHeight="1">
      <c r="A26" s="24" t="s">
        <v>71</v>
      </c>
      <c r="B26" s="33" t="s">
        <v>2</v>
      </c>
      <c r="C26" s="32">
        <v>950.51</v>
      </c>
      <c r="D26" s="30">
        <f t="shared" si="0"/>
        <v>24935.924538652947</v>
      </c>
      <c r="E26" s="31">
        <v>154</v>
      </c>
      <c r="F26" s="29">
        <f t="shared" si="1"/>
        <v>15938.486238532108</v>
      </c>
      <c r="G26" s="31">
        <v>658</v>
      </c>
      <c r="H26" s="30">
        <f t="shared" si="2"/>
        <v>12620.876655159977</v>
      </c>
      <c r="I26" s="31">
        <v>53495.29</v>
      </c>
      <c r="J26" s="16"/>
    </row>
    <row r="27" spans="1:10" ht="46.5" customHeight="1">
      <c r="A27" s="24" t="s">
        <v>72</v>
      </c>
      <c r="B27" s="33" t="s">
        <v>8</v>
      </c>
      <c r="C27" s="32">
        <v>574.4</v>
      </c>
      <c r="D27" s="30">
        <f t="shared" si="0"/>
        <v>15068.957775301946</v>
      </c>
      <c r="E27" s="31">
        <v>85</v>
      </c>
      <c r="F27" s="29">
        <f t="shared" si="1"/>
        <v>8797.216430358632</v>
      </c>
      <c r="G27" s="31">
        <v>358</v>
      </c>
      <c r="H27" s="30">
        <f t="shared" si="2"/>
        <v>6866.6775722602915</v>
      </c>
      <c r="I27" s="31">
        <v>30732.85</v>
      </c>
      <c r="J27" s="16"/>
    </row>
    <row r="28" spans="1:10" ht="46.5" customHeight="1">
      <c r="A28" s="24" t="s">
        <v>73</v>
      </c>
      <c r="B28" s="33" t="s">
        <v>20</v>
      </c>
      <c r="C28" s="32">
        <v>1359.78</v>
      </c>
      <c r="D28" s="30">
        <f t="shared" si="0"/>
        <v>35672.81929613524</v>
      </c>
      <c r="E28" s="31">
        <f>114+8</f>
        <v>122</v>
      </c>
      <c r="F28" s="29">
        <f t="shared" si="1"/>
        <v>12626.592994161801</v>
      </c>
      <c r="G28" s="31">
        <v>670</v>
      </c>
      <c r="H28" s="30">
        <f t="shared" si="2"/>
        <v>12851.044618475964</v>
      </c>
      <c r="I28" s="31">
        <v>61150.46</v>
      </c>
      <c r="J28" s="16"/>
    </row>
    <row r="29" spans="1:10" ht="46.5" customHeight="1">
      <c r="A29" s="24" t="s">
        <v>55</v>
      </c>
      <c r="B29" s="33" t="s">
        <v>44</v>
      </c>
      <c r="C29" s="32">
        <v>2698</v>
      </c>
      <c r="D29" s="30">
        <f t="shared" si="0"/>
        <v>70780.02799053735</v>
      </c>
      <c r="E29" s="31">
        <v>160</v>
      </c>
      <c r="F29" s="29">
        <f t="shared" si="1"/>
        <v>16559.46622185154</v>
      </c>
      <c r="G29" s="31">
        <v>1270</v>
      </c>
      <c r="H29" s="30">
        <f t="shared" si="2"/>
        <v>24359.442784275336</v>
      </c>
      <c r="I29" s="31">
        <v>111698.94</v>
      </c>
      <c r="J29" s="16"/>
    </row>
    <row r="30" spans="1:10" ht="46.5" customHeight="1">
      <c r="A30" s="24" t="s">
        <v>74</v>
      </c>
      <c r="B30" s="33" t="s">
        <v>46</v>
      </c>
      <c r="C30" s="32">
        <v>680.57</v>
      </c>
      <c r="D30" s="30">
        <f t="shared" si="0"/>
        <v>17854.248943484065</v>
      </c>
      <c r="E30" s="31">
        <v>78</v>
      </c>
      <c r="F30" s="29">
        <f t="shared" si="1"/>
        <v>8072.739783152627</v>
      </c>
      <c r="G30" s="31">
        <v>402</v>
      </c>
      <c r="H30" s="30">
        <f t="shared" si="2"/>
        <v>7710.626771085578</v>
      </c>
      <c r="I30" s="31">
        <v>33637.62</v>
      </c>
      <c r="J30" s="16"/>
    </row>
    <row r="31" spans="1:10" ht="46.5" customHeight="1">
      <c r="A31" s="24" t="s">
        <v>75</v>
      </c>
      <c r="B31" s="33" t="s">
        <v>45</v>
      </c>
      <c r="C31" s="32">
        <v>1751.76</v>
      </c>
      <c r="D31" s="30">
        <f t="shared" si="0"/>
        <v>45956.123733396475</v>
      </c>
      <c r="E31" s="31">
        <v>178</v>
      </c>
      <c r="F31" s="29">
        <f t="shared" si="1"/>
        <v>18422.406171809842</v>
      </c>
      <c r="G31" s="31">
        <v>778</v>
      </c>
      <c r="H31" s="30">
        <f t="shared" si="2"/>
        <v>14922.55628831985</v>
      </c>
      <c r="I31" s="31">
        <v>79301.09</v>
      </c>
      <c r="J31" s="16"/>
    </row>
    <row r="32" spans="1:10" ht="46.5" customHeight="1">
      <c r="A32" s="24" t="s">
        <v>52</v>
      </c>
      <c r="B32" s="33" t="s">
        <v>22</v>
      </c>
      <c r="C32" s="32">
        <v>1169.2</v>
      </c>
      <c r="D32" s="30">
        <f t="shared" si="0"/>
        <v>30673.094413097206</v>
      </c>
      <c r="E32" s="31">
        <v>110</v>
      </c>
      <c r="F32" s="29">
        <f t="shared" si="1"/>
        <v>11384.633027522936</v>
      </c>
      <c r="G32" s="31">
        <v>476</v>
      </c>
      <c r="H32" s="30">
        <f t="shared" si="2"/>
        <v>9129.995878200834</v>
      </c>
      <c r="I32" s="31">
        <v>51187.72</v>
      </c>
      <c r="J32" s="16"/>
    </row>
    <row r="33" spans="1:10" ht="46.5" customHeight="1">
      <c r="A33" s="24" t="s">
        <v>58</v>
      </c>
      <c r="B33" s="33" t="s">
        <v>27</v>
      </c>
      <c r="C33" s="32">
        <v>634</v>
      </c>
      <c r="D33" s="30">
        <f t="shared" si="0"/>
        <v>16632.519550037316</v>
      </c>
      <c r="E33" s="31">
        <f>80+27</f>
        <v>107</v>
      </c>
      <c r="F33" s="29">
        <f t="shared" si="1"/>
        <v>11074.143035863219</v>
      </c>
      <c r="G33" s="31">
        <v>519</v>
      </c>
      <c r="H33" s="30">
        <f t="shared" si="2"/>
        <v>9954.764413416457</v>
      </c>
      <c r="I33" s="31">
        <v>37661.43</v>
      </c>
      <c r="J33" s="16"/>
    </row>
    <row r="34" spans="1:10" ht="46.5" customHeight="1">
      <c r="A34" s="24" t="s">
        <v>57</v>
      </c>
      <c r="B34" s="33" t="s">
        <v>59</v>
      </c>
      <c r="C34" s="32">
        <v>384.8</v>
      </c>
      <c r="D34" s="30">
        <f t="shared" si="0"/>
        <v>10094.942465069968</v>
      </c>
      <c r="E34" s="31">
        <v>93</v>
      </c>
      <c r="F34" s="29">
        <f t="shared" si="1"/>
        <v>9625.18974145121</v>
      </c>
      <c r="G34" s="31">
        <v>0</v>
      </c>
      <c r="H34" s="30">
        <f t="shared" si="2"/>
        <v>0</v>
      </c>
      <c r="I34" s="31">
        <v>19720.11</v>
      </c>
      <c r="J34" s="16"/>
    </row>
    <row r="35" spans="1:10" ht="37.5" customHeight="1">
      <c r="A35" s="6"/>
      <c r="B35" s="36" t="s">
        <v>4</v>
      </c>
      <c r="C35" s="7">
        <f>SUM(C7:C34)</f>
        <v>28381.019999999997</v>
      </c>
      <c r="D35" s="7">
        <f aca="true" t="shared" si="3" ref="D35:I35">SUM(D7:D34)</f>
        <v>744555.0000000001</v>
      </c>
      <c r="E35" s="7">
        <f t="shared" si="3"/>
        <v>3597</v>
      </c>
      <c r="F35" s="7">
        <f t="shared" si="3"/>
        <v>372277.50000000006</v>
      </c>
      <c r="G35" s="7">
        <f t="shared" si="3"/>
        <v>19409</v>
      </c>
      <c r="H35" s="7">
        <f t="shared" si="3"/>
        <v>372277.5000000001</v>
      </c>
      <c r="I35" s="7">
        <f t="shared" si="3"/>
        <v>1489110.0000000002</v>
      </c>
      <c r="J35" s="16"/>
    </row>
    <row r="36" spans="1:9" ht="48" customHeight="1">
      <c r="A36" s="8"/>
      <c r="B36" s="18" t="s">
        <v>29</v>
      </c>
      <c r="C36" s="7">
        <f>C35</f>
        <v>28381.019999999997</v>
      </c>
      <c r="D36" s="17"/>
      <c r="E36" s="20" t="s">
        <v>31</v>
      </c>
      <c r="F36" s="7">
        <f>0.5*1489110</f>
        <v>744555</v>
      </c>
      <c r="G36" s="17"/>
      <c r="H36" s="17"/>
      <c r="I36" s="17"/>
    </row>
    <row r="37" spans="1:9" ht="40.5" customHeight="1">
      <c r="A37" s="8"/>
      <c r="B37" s="19" t="s">
        <v>39</v>
      </c>
      <c r="C37" s="7">
        <f>0.5*1489110</f>
        <v>744555</v>
      </c>
      <c r="D37" s="17"/>
      <c r="E37" s="21" t="s">
        <v>32</v>
      </c>
      <c r="F37" s="7">
        <f>0.5*F36</f>
        <v>372277.5</v>
      </c>
      <c r="G37" s="17"/>
      <c r="H37" s="17"/>
      <c r="I37" s="17"/>
    </row>
    <row r="38" spans="1:9" ht="50.25" customHeight="1">
      <c r="A38" s="8"/>
      <c r="B38" s="18" t="s">
        <v>30</v>
      </c>
      <c r="C38" s="7">
        <f>C37/C36</f>
        <v>26.23425796535854</v>
      </c>
      <c r="D38" s="17"/>
      <c r="E38" s="21" t="s">
        <v>40</v>
      </c>
      <c r="F38" s="7">
        <f>E35</f>
        <v>3597</v>
      </c>
      <c r="G38" s="17"/>
      <c r="H38" s="17"/>
      <c r="I38" s="17"/>
    </row>
    <row r="39" spans="1:9" ht="47.25" customHeight="1">
      <c r="A39" s="8"/>
      <c r="B39" s="12"/>
      <c r="C39" s="17"/>
      <c r="D39" s="17"/>
      <c r="E39" s="21" t="s">
        <v>33</v>
      </c>
      <c r="F39" s="7">
        <f>F37/F38</f>
        <v>103.49666388657214</v>
      </c>
      <c r="G39" s="17"/>
      <c r="H39" s="17"/>
      <c r="I39" s="17"/>
    </row>
    <row r="40" spans="1:9" ht="54.75" customHeight="1">
      <c r="A40" s="8"/>
      <c r="B40" s="12"/>
      <c r="C40" s="17"/>
      <c r="D40" s="17"/>
      <c r="E40" s="21" t="s">
        <v>34</v>
      </c>
      <c r="F40" s="7">
        <f>F36-F37</f>
        <v>372277.5</v>
      </c>
      <c r="G40" s="17"/>
      <c r="H40" s="17"/>
      <c r="I40" s="17"/>
    </row>
    <row r="41" spans="1:9" ht="73.5" customHeight="1">
      <c r="A41" s="8"/>
      <c r="B41" s="12"/>
      <c r="C41" s="17"/>
      <c r="D41" s="17"/>
      <c r="E41" s="22" t="s">
        <v>41</v>
      </c>
      <c r="F41" s="7">
        <f>G35</f>
        <v>19409</v>
      </c>
      <c r="G41" s="17"/>
      <c r="H41" s="17"/>
      <c r="I41" s="17"/>
    </row>
    <row r="42" spans="1:9" ht="64.5" customHeight="1">
      <c r="A42" s="8"/>
      <c r="B42" s="12"/>
      <c r="C42" s="23"/>
      <c r="D42" s="17"/>
      <c r="E42" s="21" t="s">
        <v>35</v>
      </c>
      <c r="F42" s="7">
        <f>F40/F41</f>
        <v>19.18066360966562</v>
      </c>
      <c r="G42" s="17"/>
      <c r="H42" s="17"/>
      <c r="I42" s="17"/>
    </row>
    <row r="44" spans="2:5" ht="18.75">
      <c r="B44" s="13"/>
      <c r="C44" s="9"/>
      <c r="D44" s="14"/>
      <c r="E44" s="9"/>
    </row>
    <row r="45" spans="2:5" ht="18.75">
      <c r="B45" s="13"/>
      <c r="C45" s="9"/>
      <c r="D45" s="14"/>
      <c r="E45" s="9"/>
    </row>
    <row r="46" spans="2:5" ht="18.75">
      <c r="B46" s="13"/>
      <c r="C46" s="9"/>
      <c r="D46" s="14"/>
      <c r="E46" s="9"/>
    </row>
    <row r="47" spans="2:5" ht="18.75">
      <c r="B47" s="13"/>
      <c r="D47" s="9"/>
      <c r="E47" s="9"/>
    </row>
    <row r="48" spans="2:5" ht="18.75">
      <c r="B48" s="14"/>
      <c r="D48" s="9"/>
      <c r="E48" s="9"/>
    </row>
    <row r="54" ht="12.75">
      <c r="I54" s="28"/>
    </row>
  </sheetData>
  <sheetProtection/>
  <mergeCells count="2">
    <mergeCell ref="C5:D5"/>
    <mergeCell ref="E5:H5"/>
  </mergeCells>
  <printOptions/>
  <pageMargins left="0.11811023622047245" right="0.1968503937007874" top="0.35433070866141736" bottom="0.2362204724409449" header="0.2362204724409449" footer="0.11811023622047245"/>
  <pageSetup horizontalDpi="300" verticalDpi="300" orientation="portrait" paperSize="9" scale="53" r:id="rId1"/>
  <rowBreaks count="1" manualBreakCount="1">
    <brk id="3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TIMIS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prognoza</dc:creator>
  <cp:keywords/>
  <dc:description/>
  <cp:lastModifiedBy>Simona Becheru</cp:lastModifiedBy>
  <cp:lastPrinted>2020-01-07T07:26:57Z</cp:lastPrinted>
  <dcterms:created xsi:type="dcterms:W3CDTF">2004-01-09T07:03:24Z</dcterms:created>
  <dcterms:modified xsi:type="dcterms:W3CDTF">2020-01-09T07:55:13Z</dcterms:modified>
  <cp:category/>
  <cp:version/>
  <cp:contentType/>
  <cp:contentStatus/>
</cp:coreProperties>
</file>